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Budget" sheetId="2" state="visible" r:id="rId4"/>
    <sheet name="Financing and checks" sheetId="3" state="visible" r:id="rId5"/>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B6" authorId="0">
      <text>
        <r>
          <rPr>
            <sz val="10"/>
            <rFont val="Arial"/>
            <family val="2"/>
          </rPr>
          <t xml:space="preserve">Worked example — delete this row before submitting.</t>
        </r>
      </text>
    </comment>
  </commentList>
</comments>
</file>

<file path=xl/sharedStrings.xml><?xml version="1.0" encoding="utf-8"?>
<sst xmlns="http://schemas.openxmlformats.org/spreadsheetml/2006/main" count="91" uniqueCount="87">
  <si>
    <t xml:space="preserve">Global Grant budget workbook</t>
  </si>
  <si>
    <t xml:space="preserve">Rotary IT Fellowship · The Quantum Accelerator · rofit.org</t>
  </si>
  <si>
    <t xml:space="preserve">How to use it</t>
  </si>
  <si>
    <t xml:space="preserve">Type only into the shaded input cells. Every other cell is a formula and will update itself. Row 6 of the Budget sheet is a worked example — delete it before you submit.</t>
  </si>
  <si>
    <t xml:space="preserve">Blue text = a number you typed.  Black text = a formula.  Green text = a value pulled from another sheet.  Shaded cell = fill this in.</t>
  </si>
  <si>
    <t xml:space="preserve">The rules this workbook enforces</t>
  </si>
  <si>
    <t xml:space="preserve">•   Minimum project budget US$30,000. There is no minimum World Fund award — the US$15,000 minimum was eliminated on 1 July 2020.</t>
  </si>
  <si>
    <t xml:space="preserve">•   Maximum World Fund award US$400,000.</t>
  </si>
  <si>
    <t xml:space="preserve">•   District Designated Funds draw an 80% World Fund match. Cash draws no match — that match ended on 1 July 2020, and the 50% cash match some district websites still publish no longer exists.</t>
  </si>
  <si>
    <t xml:space="preserve">•   Cash contributions sent to The Rotary Foundation carry a 5% processing charge on top of the amount pledged.</t>
  </si>
  <si>
    <t xml:space="preserve">•   Contingency, project administration and outcome measurement are each capped at 10% of the total budget.</t>
  </si>
  <si>
    <t xml:space="preserve">•   At least 15% of project funding must originate outside the country of activity.</t>
  </si>
  <si>
    <t xml:space="preserve">•   Only one endowed fund or directed gift is permitted per grant.</t>
  </si>
  <si>
    <t xml:space="preserve">•   Competitive bidding is required: at least two quotations for any significant line, with a written reason for the vendor you selected. Buy local where possible, including spare parts.</t>
  </si>
  <si>
    <t xml:space="preserve">•   Review level depends on the World Fund award. Level 1: up to US$50,000. Level 2: US$50,001-200,000, or total funding US$100,001-400,000 involving a directed gift or endowed fund - adds an interim Cadre site visit. Level 3: US$200,001-400,000, or total funding above US$400,000 on the same basis - adds Trustees review, an advance site visit and an audit.</t>
  </si>
  <si>
    <t xml:space="preserve">Sources</t>
  </si>
  <si>
    <t xml:space="preserve">Terms and Conditions for Rotary Foundation Global Grants (July 2026), verified against the source document; Areas of Focus Policy Statements; Global Grant Monitoring and Evaluation Plan Supplement.</t>
  </si>
  <si>
    <t xml:space="preserve">Every figure here comes from the July 2026 Terms and Conditions and is verified against it. The Foundation may modify its terms at any time - check My Rotary for anything published after July 2026. Level 2 and 3 grants are paid in installments against a spending plan, not as a single payment: plan project cash flow accordingly.</t>
  </si>
  <si>
    <t xml:space="preserve">Rotary Fellowships are, in Rotary's own words, “global groups that bring people together around shared passions.” The Rotary IT Fellowship is one of more than a hundred listed by Rotary International, governed by the Rotary Fellowships Code of Policies and fiscally sponsored by The Action Group (TAG) Foundation Inc., a 501(c)(3). This workbook is our own initiative and our own reading of the published rules. It is not operated, endorsed, approved or sponsored by Rotary International or The Rotary Foundation, and is not a Foundation determination. Only The Rotary Foundation approves grants. info@rofit.org</t>
  </si>
  <si>
    <t xml:space="preserve">Budget line items</t>
  </si>
  <si>
    <t xml:space="preserve">One row per item. Costs in US dollars. Delete the example in row 6 before you submit.</t>
  </si>
  <si>
    <t xml:space="preserve">#</t>
  </si>
  <si>
    <t xml:space="preserve">Line item</t>
  </si>
  <si>
    <t xml:space="preserve">Category</t>
  </si>
  <si>
    <t xml:space="preserve">Cost (US$)</t>
  </si>
  <si>
    <t xml:space="preserve">Quotes</t>
  </si>
  <si>
    <t xml:space="preserve">Local vendor?</t>
  </si>
  <si>
    <t xml:space="preserve">Selected vendor and why</t>
  </si>
  <si>
    <t xml:space="preserve">Solar borehole drilling and pump, 4 units</t>
  </si>
  <si>
    <t xml:space="preserve">Equipment</t>
  </si>
  <si>
    <t xml:space="preserve">Yes</t>
  </si>
  <si>
    <t xml:space="preserve">Kampala Drilling Ltd — lowest of three quotes and the only bidder with a service depot within 60km</t>
  </si>
  <si>
    <t xml:space="preserve">TOTAL PROJECT BUDGET</t>
  </si>
  <si>
    <t xml:space="preserve">Subtotal by category</t>
  </si>
  <si>
    <t xml:space="preserve">Amount</t>
  </si>
  <si>
    <t xml:space="preserve">% of budget</t>
  </si>
  <si>
    <t xml:space="preserve">Training</t>
  </si>
  <si>
    <t xml:space="preserve">Supplies</t>
  </si>
  <si>
    <t xml:space="preserve">Travel</t>
  </si>
  <si>
    <t xml:space="preserve">Outcome measurement</t>
  </si>
  <si>
    <t xml:space="preserve">Project administration</t>
  </si>
  <si>
    <t xml:space="preserve">Contingency</t>
  </si>
  <si>
    <t xml:space="preserve">Other</t>
  </si>
  <si>
    <t xml:space="preserve">Lines of US$1,000 or more with fewer than two quotations</t>
  </si>
  <si>
    <t xml:space="preserve">Competitive bidding is required. Anything above zero here will be queried.</t>
  </si>
  <si>
    <t xml:space="preserve">Financing</t>
  </si>
  <si>
    <t xml:space="preserve">Type into the shaded cells. Everything else calculates.</t>
  </si>
  <si>
    <t xml:space="preserve">District Designated Funds pledged (DDF)</t>
  </si>
  <si>
    <t xml:space="preserve">Draws an 80% World Fund match.</t>
  </si>
  <si>
    <t xml:space="preserve">Cash — host side</t>
  </si>
  <si>
    <t xml:space="preserve">No match. Carries a 5% processing charge.</t>
  </si>
  <si>
    <t xml:space="preserve">Cash — international side</t>
  </si>
  <si>
    <t xml:space="preserve">Of all cash, the part originating outside the country of activity</t>
  </si>
  <si>
    <t xml:space="preserve">Used for the 15% test below.</t>
  </si>
  <si>
    <t xml:space="preserve">Number of endowed funds or directed gifts</t>
  </si>
  <si>
    <t xml:space="preserve">Only one is permitted per grant.</t>
  </si>
  <si>
    <t xml:space="preserve">Total budget (from the Budget sheet)</t>
  </si>
  <si>
    <t xml:space="preserve">World Fund match — 80% of DDF, capped at US$400,000</t>
  </si>
  <si>
    <t xml:space="preserve">Total cash</t>
  </si>
  <si>
    <t xml:space="preserve">Cash processing charge (5%)</t>
  </si>
  <si>
    <t xml:space="preserve">TOTAL FINANCING AVAILABLE</t>
  </si>
  <si>
    <t xml:space="preserve">Surplus or (shortfall) against the budget</t>
  </si>
  <si>
    <t xml:space="preserve">Compliance checks</t>
  </si>
  <si>
    <t xml:space="preserve">Each check reads the cells above. Fix anything that says FAIL before you submit.</t>
  </si>
  <si>
    <t xml:space="preserve">Check</t>
  </si>
  <si>
    <t xml:space="preserve">Result</t>
  </si>
  <si>
    <t xml:space="preserve">Value</t>
  </si>
  <si>
    <t xml:space="preserve">Rule</t>
  </si>
  <si>
    <t xml:space="preserve">Total budget is at least US$30,000</t>
  </si>
  <si>
    <t xml:space="preserve">Terms and Conditions, February 2025</t>
  </si>
  <si>
    <t xml:space="preserve">World Fund match is within the US$400,000 ceiling</t>
  </si>
  <si>
    <t xml:space="preserve">Maximum World Fund award US$400,000</t>
  </si>
  <si>
    <t xml:space="preserve">Financing covers the budget</t>
  </si>
  <si>
    <t xml:space="preserve">A shortfall must be closed before submission</t>
  </si>
  <si>
    <t xml:space="preserve">Contingency is 10% of budget or less</t>
  </si>
  <si>
    <t xml:space="preserve">Project administration is 10% of budget or less</t>
  </si>
  <si>
    <t xml:space="preserve">Outcome measurement is 10% of budget or less</t>
  </si>
  <si>
    <t xml:space="preserve">Guidance suggests 5-10%</t>
  </si>
  <si>
    <t xml:space="preserve">At least 15% of financing originates outside the country of activity</t>
  </si>
  <si>
    <t xml:space="preserve">Assumes DDF and the World Fund match come from the international sponsor</t>
  </si>
  <si>
    <t xml:space="preserve">One endowed fund or directed gift at most</t>
  </si>
  <si>
    <t xml:space="preserve">Clarified February 2025</t>
  </si>
  <si>
    <t xml:space="preserve">Every line of US$1,000 or more has two quotations</t>
  </si>
  <si>
    <t xml:space="preserve">Competitive bidding with a documented vendor rationale</t>
  </si>
  <si>
    <t xml:space="preserve">Review level (drives site visits, Trustees review and installment payments)</t>
  </si>
  <si>
    <t xml:space="preserve">Level 1 up to US$50,000. Level 2 US$50,001-200,000: interim Cadre site visit, paid in installments. Level 3 US$200,001-400,000: Trustees review on a fixed calendar, advance site visit and audit.</t>
  </si>
  <si>
    <t xml:space="preserve">These checks cover the arithmetic only. They cannot tell you whether your project is eligible, whether a community assessment was conducted, or whether your sponsors are qualified — all of which will be checked by a grants officer.</t>
  </si>
</sst>
</file>

<file path=xl/styles.xml><?xml version="1.0" encoding="utf-8"?>
<styleSheet xmlns="http://schemas.openxmlformats.org/spreadsheetml/2006/main">
  <numFmts count="5">
    <numFmt numFmtId="164" formatCode="General"/>
    <numFmt numFmtId="165" formatCode="General"/>
    <numFmt numFmtId="166" formatCode="\$#,##0;&quot;($&quot;#,##0\);\-"/>
    <numFmt numFmtId="167" formatCode="0.0%"/>
    <numFmt numFmtId="168" formatCode="0"/>
  </numFmts>
  <fonts count="25">
    <font>
      <sz val="11"/>
      <color theme="1"/>
      <name val="Calibri"/>
      <family val="2"/>
      <charset val="1"/>
    </font>
    <font>
      <sz val="10"/>
      <name val="Arial"/>
      <family val="0"/>
    </font>
    <font>
      <sz val="10"/>
      <name val="Arial"/>
      <family val="0"/>
    </font>
    <font>
      <sz val="10"/>
      <name val="Arial"/>
      <family val="0"/>
    </font>
    <font>
      <b val="true"/>
      <sz val="18"/>
      <color rgb="FF1A1A1A"/>
      <name val="Arial"/>
      <family val="0"/>
      <charset val="1"/>
    </font>
    <font>
      <sz val="10"/>
      <color rgb="FF595959"/>
      <name val="Arial"/>
      <family val="0"/>
      <charset val="1"/>
    </font>
    <font>
      <b val="true"/>
      <sz val="13"/>
      <color rgb="FF1A1A1A"/>
      <name val="Arial"/>
      <family val="0"/>
      <charset val="1"/>
    </font>
    <font>
      <sz val="11"/>
      <color rgb="FF1A1A1A"/>
      <name val="Arial"/>
      <family val="0"/>
      <charset val="1"/>
    </font>
    <font>
      <sz val="10.5"/>
      <color rgb="FF1A1A1A"/>
      <name val="Arial"/>
      <family val="0"/>
      <charset val="1"/>
    </font>
    <font>
      <sz val="9"/>
      <color rgb="FF808080"/>
      <name val="Arial"/>
      <family val="0"/>
      <charset val="1"/>
    </font>
    <font>
      <b val="true"/>
      <sz val="15"/>
      <name val="Arial"/>
      <family val="0"/>
      <charset val="1"/>
    </font>
    <font>
      <b val="true"/>
      <sz val="10"/>
      <color rgb="FFFFFFFF"/>
      <name val="Arial"/>
      <family val="0"/>
      <charset val="1"/>
    </font>
    <font>
      <sz val="10"/>
      <color rgb="FF808080"/>
      <name val="Arial"/>
      <family val="0"/>
      <charset val="1"/>
    </font>
    <font>
      <i val="true"/>
      <sz val="10"/>
      <color rgb="FF808080"/>
      <name val="Arial"/>
      <family val="0"/>
      <charset val="1"/>
    </font>
    <font>
      <sz val="10"/>
      <color rgb="FF0000FF"/>
      <name val="Arial"/>
      <family val="0"/>
      <charset val="1"/>
    </font>
    <font>
      <b val="true"/>
      <sz val="12"/>
      <name val="Arial"/>
      <family val="0"/>
      <charset val="1"/>
    </font>
    <font>
      <b val="true"/>
      <sz val="11"/>
      <name val="Arial"/>
      <family val="0"/>
      <charset val="1"/>
    </font>
    <font>
      <b val="true"/>
      <sz val="10"/>
      <name val="Arial"/>
      <family val="0"/>
      <charset val="1"/>
    </font>
    <font>
      <sz val="10"/>
      <name val="Arial"/>
      <family val="0"/>
      <charset val="1"/>
    </font>
    <font>
      <i val="true"/>
      <sz val="9"/>
      <color rgb="FF808080"/>
      <name val="Arial"/>
      <family val="0"/>
      <charset val="1"/>
    </font>
    <font>
      <sz val="10"/>
      <name val="Arial"/>
      <family val="2"/>
    </font>
    <font>
      <sz val="10.5"/>
      <name val="Arial"/>
      <family val="0"/>
      <charset val="1"/>
    </font>
    <font>
      <b val="true"/>
      <sz val="11"/>
      <color rgb="FF0000FF"/>
      <name val="Arial"/>
      <family val="0"/>
      <charset val="1"/>
    </font>
    <font>
      <sz val="10.5"/>
      <color rgb="FF008000"/>
      <name val="Arial"/>
      <family val="0"/>
      <charset val="1"/>
    </font>
    <font>
      <b val="true"/>
      <sz val="11"/>
      <color rgb="FF1A1A1A"/>
      <name val="Arial"/>
      <family val="0"/>
      <charset val="1"/>
    </font>
  </fonts>
  <fills count="5">
    <fill>
      <patternFill patternType="none"/>
    </fill>
    <fill>
      <patternFill patternType="gray125"/>
    </fill>
    <fill>
      <patternFill patternType="solid">
        <fgColor rgb="FF1F4E79"/>
        <bgColor rgb="FF003366"/>
      </patternFill>
    </fill>
    <fill>
      <patternFill patternType="solid">
        <fgColor rgb="FFFFF7CC"/>
        <bgColor rgb="FFFFFFFF"/>
      </patternFill>
    </fill>
    <fill>
      <patternFill patternType="solid">
        <fgColor rgb="FFDCE6F1"/>
        <bgColor rgb="FFCC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1" fillId="2" borderId="1" xfId="0" applyFont="true" applyBorder="true" applyAlignment="true" applyProtection="false">
      <alignment horizontal="left" vertical="center" textRotation="0" wrapText="true" indent="0" shrinkToFit="false"/>
      <protection locked="true" hidden="false"/>
    </xf>
    <xf numFmtId="165" fontId="12" fillId="0" borderId="0" xfId="0" applyFont="true" applyBorder="false" applyAlignment="true" applyProtection="false">
      <alignment horizontal="center" vertical="bottom" textRotation="0" wrapText="fals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left" vertical="top" textRotation="0" wrapText="false" indent="0" shrinkToFit="false"/>
      <protection locked="true" hidden="false"/>
    </xf>
    <xf numFmtId="166" fontId="13" fillId="0" borderId="1" xfId="0" applyFont="true" applyBorder="true" applyAlignment="true" applyProtection="false">
      <alignment horizontal="left" vertical="top" textRotation="0" wrapText="false" indent="0" shrinkToFit="false"/>
      <protection locked="true" hidden="false"/>
    </xf>
    <xf numFmtId="164" fontId="13" fillId="0" borderId="1" xfId="0" applyFont="true" applyBorder="true" applyAlignment="true" applyProtection="false">
      <alignment horizontal="center" vertical="top" textRotation="0" wrapText="false" indent="0" shrinkToFit="false"/>
      <protection locked="true" hidden="false"/>
    </xf>
    <xf numFmtId="164" fontId="14" fillId="3" borderId="1" xfId="0" applyFont="true" applyBorder="true" applyAlignment="true" applyProtection="false">
      <alignment horizontal="left" vertical="top" textRotation="0" wrapText="true" indent="0" shrinkToFit="false"/>
      <protection locked="true" hidden="false"/>
    </xf>
    <xf numFmtId="164" fontId="14" fillId="3" borderId="1" xfId="0" applyFont="true" applyBorder="true" applyAlignment="true" applyProtection="false">
      <alignment horizontal="left" vertical="top" textRotation="0" wrapText="false" indent="0" shrinkToFit="false"/>
      <protection locked="true" hidden="false"/>
    </xf>
    <xf numFmtId="166" fontId="14" fillId="3" borderId="1" xfId="0" applyFont="true" applyBorder="true" applyAlignment="true" applyProtection="false">
      <alignment horizontal="left" vertical="top" textRotation="0" wrapText="false" indent="0" shrinkToFit="false"/>
      <protection locked="true" hidden="false"/>
    </xf>
    <xf numFmtId="164" fontId="14" fillId="3" borderId="1" xfId="0" applyFont="true" applyBorder="true" applyAlignment="true" applyProtection="false">
      <alignment horizontal="center" vertical="top" textRotation="0" wrapText="false" indent="0" shrinkToFit="false"/>
      <protection locked="true" hidden="false"/>
    </xf>
    <xf numFmtId="164" fontId="15" fillId="4" borderId="0" xfId="0" applyFont="true" applyBorder="false" applyAlignment="true" applyProtection="false">
      <alignment horizontal="general" vertical="bottom" textRotation="0" wrapText="false" indent="0" shrinkToFit="false"/>
      <protection locked="true" hidden="false"/>
    </xf>
    <xf numFmtId="164" fontId="0" fillId="4" borderId="0" xfId="0" applyFont="false" applyBorder="false" applyAlignment="true" applyProtection="false">
      <alignment horizontal="general" vertical="bottom" textRotation="0" wrapText="false" indent="0" shrinkToFit="false"/>
      <protection locked="true" hidden="false"/>
    </xf>
    <xf numFmtId="166" fontId="15" fillId="4" borderId="0" xfId="0" applyFont="true" applyBorder="fals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xf numFmtId="166" fontId="18" fillId="0" borderId="0" xfId="0" applyFont="true" applyBorder="false" applyAlignment="true" applyProtection="false">
      <alignment horizontal="general" vertical="bottom" textRotation="0" wrapText="false" indent="0" shrinkToFit="false"/>
      <protection locked="true" hidden="false"/>
    </xf>
    <xf numFmtId="167" fontId="18" fillId="0" borderId="0" xfId="0" applyFont="true" applyBorder="false" applyAlignment="true" applyProtection="false">
      <alignment horizontal="center"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bottom" textRotation="0" wrapText="false" indent="0" shrinkToFit="false"/>
      <protection locked="true" hidden="false"/>
    </xf>
    <xf numFmtId="166" fontId="22" fillId="3" borderId="1"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8" fontId="22" fillId="3" borderId="1" xfId="0" applyFont="true" applyBorder="true" applyAlignment="true" applyProtection="false">
      <alignment horizontal="general" vertical="bottom" textRotation="0" wrapText="false" indent="0" shrinkToFit="false"/>
      <protection locked="true" hidden="false"/>
    </xf>
    <xf numFmtId="166" fontId="23"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4" fontId="16" fillId="4" borderId="0" xfId="0" applyFont="true" applyBorder="false" applyAlignment="true" applyProtection="false">
      <alignment horizontal="general" vertical="bottom" textRotation="0" wrapText="false" indent="0" shrinkToFit="false"/>
      <protection locked="true" hidden="false"/>
    </xf>
    <xf numFmtId="166" fontId="24" fillId="4" borderId="0" xfId="0" applyFont="true" applyBorder="false" applyAlignment="true" applyProtection="false">
      <alignment horizontal="general" vertical="bottom" textRotation="0" wrapText="false" indent="0" shrinkToFit="false"/>
      <protection locked="true" hidden="false"/>
    </xf>
    <xf numFmtId="164" fontId="11" fillId="2" borderId="1" xfId="0" applyFont="true" applyBorder="true" applyAlignment="true" applyProtection="false">
      <alignment horizontal="left" vertical="center" textRotation="0" wrapText="false" indent="0" shrinkToFit="false"/>
      <protection locked="true" hidden="false"/>
    </xf>
    <xf numFmtId="164" fontId="18" fillId="0"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6" fontId="18" fillId="0" borderId="1" xfId="0" applyFont="true" applyBorder="true" applyAlignment="true" applyProtection="false">
      <alignment horizontal="right" vertical="center" textRotation="0" wrapText="fals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7" fontId="18" fillId="0" borderId="1" xfId="0" applyFont="true" applyBorder="true" applyAlignment="true" applyProtection="false">
      <alignment horizontal="right" vertical="center" textRotation="0" wrapText="false" indent="0" shrinkToFit="false"/>
      <protection locked="true" hidden="false"/>
    </xf>
    <xf numFmtId="168" fontId="18" fillId="0" borderId="1" xfId="0" applyFont="true" applyBorder="true" applyAlignment="true" applyProtection="false">
      <alignment horizontal="right" vertical="center" textRotation="0" wrapText="false" indent="0" shrinkToFit="false"/>
      <protection locked="true" hidden="false"/>
    </xf>
    <xf numFmtId="164" fontId="19" fillId="0" borderId="0"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7CC"/>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104"/>
  </cols>
  <sheetData>
    <row r="2" customFormat="false" ht="21.75" hidden="false" customHeight="true" outlineLevel="0" collapsed="false">
      <c r="B2" s="2" t="s">
        <v>0</v>
      </c>
    </row>
    <row r="4" customFormat="false" ht="15" hidden="false" customHeight="true" outlineLevel="0" collapsed="false">
      <c r="B4" s="3" t="s">
        <v>1</v>
      </c>
    </row>
    <row r="6" customFormat="false" ht="15.75" hidden="false" customHeight="true" outlineLevel="0" collapsed="false">
      <c r="B6" s="4" t="s">
        <v>2</v>
      </c>
    </row>
    <row r="7" customFormat="false" ht="26.25" hidden="false" customHeight="true" outlineLevel="0" collapsed="false">
      <c r="B7" s="5" t="s">
        <v>3</v>
      </c>
    </row>
    <row r="9" customFormat="false" ht="15" hidden="false" customHeight="true" outlineLevel="0" collapsed="false">
      <c r="B9" s="3" t="s">
        <v>4</v>
      </c>
    </row>
    <row r="11" customFormat="false" ht="15.75" hidden="false" customHeight="true" outlineLevel="0" collapsed="false">
      <c r="B11" s="4" t="s">
        <v>5</v>
      </c>
    </row>
    <row r="12" customFormat="false" ht="24.75" hidden="false" customHeight="true" outlineLevel="0" collapsed="false">
      <c r="B12" s="6" t="s">
        <v>6</v>
      </c>
    </row>
    <row r="13" customFormat="false" ht="15" hidden="false" customHeight="true" outlineLevel="0" collapsed="false">
      <c r="B13" s="6" t="s">
        <v>7</v>
      </c>
    </row>
    <row r="14" customFormat="false" ht="24.75" hidden="false" customHeight="true" outlineLevel="0" collapsed="false">
      <c r="B14" s="6" t="s">
        <v>8</v>
      </c>
    </row>
    <row r="15" customFormat="false" ht="15" hidden="false" customHeight="true" outlineLevel="0" collapsed="false">
      <c r="B15" s="6" t="s">
        <v>9</v>
      </c>
    </row>
    <row r="16" customFormat="false" ht="15" hidden="false" customHeight="true" outlineLevel="0" collapsed="false">
      <c r="B16" s="6" t="s">
        <v>10</v>
      </c>
    </row>
    <row r="17" customFormat="false" ht="15" hidden="false" customHeight="true" outlineLevel="0" collapsed="false">
      <c r="B17" s="6" t="s">
        <v>11</v>
      </c>
    </row>
    <row r="18" customFormat="false" ht="15" hidden="false" customHeight="true" outlineLevel="0" collapsed="false">
      <c r="B18" s="6" t="s">
        <v>12</v>
      </c>
    </row>
    <row r="19" customFormat="false" ht="24.75" hidden="false" customHeight="true" outlineLevel="0" collapsed="false">
      <c r="B19" s="6" t="s">
        <v>13</v>
      </c>
    </row>
    <row r="20" customFormat="false" ht="24.75" hidden="false" customHeight="true" outlineLevel="0" collapsed="false">
      <c r="B20" s="6" t="s">
        <v>14</v>
      </c>
    </row>
    <row r="22" customFormat="false" ht="15.75" hidden="false" customHeight="true" outlineLevel="0" collapsed="false">
      <c r="B22" s="4" t="s">
        <v>15</v>
      </c>
    </row>
    <row r="23" customFormat="false" ht="23.25" hidden="false" customHeight="true" outlineLevel="0" collapsed="false">
      <c r="B23" s="3" t="s">
        <v>16</v>
      </c>
    </row>
    <row r="24" customFormat="false" ht="34.5" hidden="false" customHeight="true" outlineLevel="0" collapsed="false">
      <c r="B24" s="3" t="s">
        <v>17</v>
      </c>
    </row>
    <row r="26" customFormat="false" ht="21.75" hidden="false" customHeight="true" outlineLevel="0" collapsed="false">
      <c r="B26" s="7" t="s">
        <v>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46"/>
    <col collapsed="false" customWidth="true" hidden="false" outlineLevel="0" max="3" min="3" style="1" width="22"/>
    <col collapsed="false" customWidth="true" hidden="false" outlineLevel="0" max="4" min="4" style="1" width="15"/>
    <col collapsed="false" customWidth="true" hidden="false" outlineLevel="0" max="5" min="5" style="1" width="11"/>
    <col collapsed="false" customWidth="true" hidden="false" outlineLevel="0" max="6" min="6" style="1" width="12"/>
    <col collapsed="false" customWidth="true" hidden="false" outlineLevel="0" max="7" min="7" style="1" width="42"/>
  </cols>
  <sheetData>
    <row r="2" customFormat="false" ht="18" hidden="false" customHeight="true" outlineLevel="0" collapsed="false">
      <c r="B2" s="8" t="s">
        <v>19</v>
      </c>
    </row>
    <row r="3" customFormat="false" ht="15" hidden="false" customHeight="true" outlineLevel="0" collapsed="false">
      <c r="B3" s="9" t="s">
        <v>20</v>
      </c>
    </row>
    <row r="5" customFormat="false" ht="30" hidden="false" customHeight="true" outlineLevel="0" collapsed="false">
      <c r="A5" s="10" t="s">
        <v>21</v>
      </c>
      <c r="B5" s="11" t="s">
        <v>22</v>
      </c>
      <c r="C5" s="11" t="s">
        <v>23</v>
      </c>
      <c r="D5" s="11" t="s">
        <v>24</v>
      </c>
      <c r="E5" s="10" t="s">
        <v>25</v>
      </c>
      <c r="F5" s="10" t="s">
        <v>26</v>
      </c>
      <c r="G5" s="11" t="s">
        <v>27</v>
      </c>
    </row>
    <row r="6" customFormat="false" ht="23.25" hidden="false" customHeight="true" outlineLevel="0" collapsed="false">
      <c r="A6" s="12" t="n">
        <f aca="false">IF(B6="","",ROW()-5)</f>
        <v>1</v>
      </c>
      <c r="B6" s="13" t="s">
        <v>28</v>
      </c>
      <c r="C6" s="14" t="s">
        <v>29</v>
      </c>
      <c r="D6" s="15" t="n">
        <v>68000</v>
      </c>
      <c r="E6" s="16" t="n">
        <v>3</v>
      </c>
      <c r="F6" s="16" t="s">
        <v>30</v>
      </c>
      <c r="G6" s="13" t="s">
        <v>31</v>
      </c>
    </row>
    <row r="7" customFormat="false" ht="15" hidden="false" customHeight="true" outlineLevel="0" collapsed="false">
      <c r="A7" s="12" t="str">
        <f aca="false">IF(B7="","",ROW()-5)</f>
        <v/>
      </c>
      <c r="B7" s="17"/>
      <c r="C7" s="18"/>
      <c r="D7" s="19"/>
      <c r="E7" s="20"/>
      <c r="F7" s="20"/>
      <c r="G7" s="17"/>
    </row>
    <row r="8" customFormat="false" ht="15" hidden="false" customHeight="true" outlineLevel="0" collapsed="false">
      <c r="A8" s="12" t="str">
        <f aca="false">IF(B8="","",ROW()-5)</f>
        <v/>
      </c>
      <c r="B8" s="17"/>
      <c r="C8" s="18"/>
      <c r="D8" s="19"/>
      <c r="E8" s="20"/>
      <c r="F8" s="20"/>
      <c r="G8" s="17"/>
    </row>
    <row r="9" customFormat="false" ht="15" hidden="false" customHeight="true" outlineLevel="0" collapsed="false">
      <c r="A9" s="12" t="str">
        <f aca="false">IF(B9="","",ROW()-5)</f>
        <v/>
      </c>
      <c r="B9" s="17"/>
      <c r="C9" s="18"/>
      <c r="D9" s="19"/>
      <c r="E9" s="20"/>
      <c r="F9" s="20"/>
      <c r="G9" s="17"/>
    </row>
    <row r="10" customFormat="false" ht="15" hidden="false" customHeight="true" outlineLevel="0" collapsed="false">
      <c r="A10" s="12" t="str">
        <f aca="false">IF(B10="","",ROW()-5)</f>
        <v/>
      </c>
      <c r="B10" s="17"/>
      <c r="C10" s="18"/>
      <c r="D10" s="19"/>
      <c r="E10" s="20"/>
      <c r="F10" s="20"/>
      <c r="G10" s="17"/>
    </row>
    <row r="11" customFormat="false" ht="15" hidden="false" customHeight="true" outlineLevel="0" collapsed="false">
      <c r="A11" s="12" t="str">
        <f aca="false">IF(B11="","",ROW()-5)</f>
        <v/>
      </c>
      <c r="B11" s="17"/>
      <c r="C11" s="18"/>
      <c r="D11" s="19"/>
      <c r="E11" s="20"/>
      <c r="F11" s="20"/>
      <c r="G11" s="17"/>
    </row>
    <row r="12" customFormat="false" ht="15" hidden="false" customHeight="true" outlineLevel="0" collapsed="false">
      <c r="A12" s="12" t="str">
        <f aca="false">IF(B12="","",ROW()-5)</f>
        <v/>
      </c>
      <c r="B12" s="17"/>
      <c r="C12" s="18"/>
      <c r="D12" s="19"/>
      <c r="E12" s="20"/>
      <c r="F12" s="20"/>
      <c r="G12" s="17"/>
    </row>
    <row r="13" customFormat="false" ht="15" hidden="false" customHeight="true" outlineLevel="0" collapsed="false">
      <c r="A13" s="12" t="str">
        <f aca="false">IF(B13="","",ROW()-5)</f>
        <v/>
      </c>
      <c r="B13" s="17"/>
      <c r="C13" s="18"/>
      <c r="D13" s="19"/>
      <c r="E13" s="20"/>
      <c r="F13" s="20"/>
      <c r="G13" s="17"/>
    </row>
    <row r="14" customFormat="false" ht="15" hidden="false" customHeight="true" outlineLevel="0" collapsed="false">
      <c r="A14" s="12" t="str">
        <f aca="false">IF(B14="","",ROW()-5)</f>
        <v/>
      </c>
      <c r="B14" s="17"/>
      <c r="C14" s="18"/>
      <c r="D14" s="19"/>
      <c r="E14" s="20"/>
      <c r="F14" s="20"/>
      <c r="G14" s="17"/>
    </row>
    <row r="15" customFormat="false" ht="15" hidden="false" customHeight="true" outlineLevel="0" collapsed="false">
      <c r="A15" s="12" t="str">
        <f aca="false">IF(B15="","",ROW()-5)</f>
        <v/>
      </c>
      <c r="B15" s="17"/>
      <c r="C15" s="18"/>
      <c r="D15" s="19"/>
      <c r="E15" s="20"/>
      <c r="F15" s="20"/>
      <c r="G15" s="17"/>
    </row>
    <row r="16" customFormat="false" ht="15" hidden="false" customHeight="true" outlineLevel="0" collapsed="false">
      <c r="A16" s="12" t="str">
        <f aca="false">IF(B16="","",ROW()-5)</f>
        <v/>
      </c>
      <c r="B16" s="17"/>
      <c r="C16" s="18"/>
      <c r="D16" s="19"/>
      <c r="E16" s="20"/>
      <c r="F16" s="20"/>
      <c r="G16" s="17"/>
    </row>
    <row r="17" customFormat="false" ht="15" hidden="false" customHeight="true" outlineLevel="0" collapsed="false">
      <c r="A17" s="12" t="str">
        <f aca="false">IF(B17="","",ROW()-5)</f>
        <v/>
      </c>
      <c r="B17" s="17"/>
      <c r="C17" s="18"/>
      <c r="D17" s="19"/>
      <c r="E17" s="20"/>
      <c r="F17" s="20"/>
      <c r="G17" s="17"/>
    </row>
    <row r="18" customFormat="false" ht="15" hidden="false" customHeight="true" outlineLevel="0" collapsed="false">
      <c r="A18" s="12" t="str">
        <f aca="false">IF(B18="","",ROW()-5)</f>
        <v/>
      </c>
      <c r="B18" s="17"/>
      <c r="C18" s="18"/>
      <c r="D18" s="19"/>
      <c r="E18" s="20"/>
      <c r="F18" s="20"/>
      <c r="G18" s="17"/>
    </row>
    <row r="19" customFormat="false" ht="15" hidden="false" customHeight="true" outlineLevel="0" collapsed="false">
      <c r="A19" s="12" t="str">
        <f aca="false">IF(B19="","",ROW()-5)</f>
        <v/>
      </c>
      <c r="B19" s="17"/>
      <c r="C19" s="18"/>
      <c r="D19" s="19"/>
      <c r="E19" s="20"/>
      <c r="F19" s="20"/>
      <c r="G19" s="17"/>
    </row>
    <row r="20" customFormat="false" ht="15" hidden="false" customHeight="true" outlineLevel="0" collapsed="false">
      <c r="A20" s="12" t="str">
        <f aca="false">IF(B20="","",ROW()-5)</f>
        <v/>
      </c>
      <c r="B20" s="17"/>
      <c r="C20" s="18"/>
      <c r="D20" s="19"/>
      <c r="E20" s="20"/>
      <c r="F20" s="20"/>
      <c r="G20" s="17"/>
    </row>
    <row r="21" customFormat="false" ht="15" hidden="false" customHeight="true" outlineLevel="0" collapsed="false">
      <c r="A21" s="12" t="str">
        <f aca="false">IF(B21="","",ROW()-5)</f>
        <v/>
      </c>
      <c r="B21" s="17"/>
      <c r="C21" s="18"/>
      <c r="D21" s="19"/>
      <c r="E21" s="20"/>
      <c r="F21" s="20"/>
      <c r="G21" s="17"/>
    </row>
    <row r="22" customFormat="false" ht="15" hidden="false" customHeight="true" outlineLevel="0" collapsed="false">
      <c r="A22" s="12" t="str">
        <f aca="false">IF(B22="","",ROW()-5)</f>
        <v/>
      </c>
      <c r="B22" s="17"/>
      <c r="C22" s="18"/>
      <c r="D22" s="19"/>
      <c r="E22" s="20"/>
      <c r="F22" s="20"/>
      <c r="G22" s="17"/>
    </row>
    <row r="23" customFormat="false" ht="15" hidden="false" customHeight="true" outlineLevel="0" collapsed="false">
      <c r="A23" s="12" t="str">
        <f aca="false">IF(B23="","",ROW()-5)</f>
        <v/>
      </c>
      <c r="B23" s="17"/>
      <c r="C23" s="18"/>
      <c r="D23" s="19"/>
      <c r="E23" s="20"/>
      <c r="F23" s="20"/>
      <c r="G23" s="17"/>
    </row>
    <row r="24" customFormat="false" ht="15" hidden="false" customHeight="true" outlineLevel="0" collapsed="false">
      <c r="A24" s="12" t="str">
        <f aca="false">IF(B24="","",ROW()-5)</f>
        <v/>
      </c>
      <c r="B24" s="17"/>
      <c r="C24" s="18"/>
      <c r="D24" s="19"/>
      <c r="E24" s="20"/>
      <c r="F24" s="20"/>
      <c r="G24" s="17"/>
    </row>
    <row r="25" customFormat="false" ht="15" hidden="false" customHeight="true" outlineLevel="0" collapsed="false">
      <c r="A25" s="12" t="str">
        <f aca="false">IF(B25="","",ROW()-5)</f>
        <v/>
      </c>
      <c r="B25" s="17"/>
      <c r="C25" s="18"/>
      <c r="D25" s="19"/>
      <c r="E25" s="20"/>
      <c r="F25" s="20"/>
      <c r="G25" s="17"/>
    </row>
    <row r="26" customFormat="false" ht="15" hidden="false" customHeight="true" outlineLevel="0" collapsed="false">
      <c r="A26" s="12" t="str">
        <f aca="false">IF(B26="","",ROW()-5)</f>
        <v/>
      </c>
      <c r="B26" s="17"/>
      <c r="C26" s="18"/>
      <c r="D26" s="19"/>
      <c r="E26" s="20"/>
      <c r="F26" s="20"/>
      <c r="G26" s="17"/>
    </row>
    <row r="27" customFormat="false" ht="15" hidden="false" customHeight="true" outlineLevel="0" collapsed="false">
      <c r="A27" s="12" t="str">
        <f aca="false">IF(B27="","",ROW()-5)</f>
        <v/>
      </c>
      <c r="B27" s="17"/>
      <c r="C27" s="18"/>
      <c r="D27" s="19"/>
      <c r="E27" s="20"/>
      <c r="F27" s="20"/>
      <c r="G27" s="17"/>
    </row>
    <row r="28" customFormat="false" ht="15" hidden="false" customHeight="true" outlineLevel="0" collapsed="false">
      <c r="A28" s="12" t="str">
        <f aca="false">IF(B28="","",ROW()-5)</f>
        <v/>
      </c>
      <c r="B28" s="17"/>
      <c r="C28" s="18"/>
      <c r="D28" s="19"/>
      <c r="E28" s="20"/>
      <c r="F28" s="20"/>
      <c r="G28" s="17"/>
    </row>
    <row r="29" customFormat="false" ht="15" hidden="false" customHeight="true" outlineLevel="0" collapsed="false">
      <c r="A29" s="12" t="str">
        <f aca="false">IF(B29="","",ROW()-5)</f>
        <v/>
      </c>
      <c r="B29" s="17"/>
      <c r="C29" s="18"/>
      <c r="D29" s="19"/>
      <c r="E29" s="20"/>
      <c r="F29" s="20"/>
      <c r="G29" s="17"/>
    </row>
    <row r="30" customFormat="false" ht="15" hidden="false" customHeight="true" outlineLevel="0" collapsed="false">
      <c r="A30" s="12" t="str">
        <f aca="false">IF(B30="","",ROW()-5)</f>
        <v/>
      </c>
      <c r="B30" s="17"/>
      <c r="C30" s="18"/>
      <c r="D30" s="19"/>
      <c r="E30" s="20"/>
      <c r="F30" s="20"/>
      <c r="G30" s="17"/>
    </row>
    <row r="31" customFormat="false" ht="15" hidden="false" customHeight="true" outlineLevel="0" collapsed="false">
      <c r="A31" s="12" t="str">
        <f aca="false">IF(B31="","",ROW()-5)</f>
        <v/>
      </c>
      <c r="B31" s="17"/>
      <c r="C31" s="18"/>
      <c r="D31" s="19"/>
      <c r="E31" s="20"/>
      <c r="F31" s="20"/>
      <c r="G31" s="17"/>
    </row>
    <row r="32" customFormat="false" ht="15" hidden="false" customHeight="true" outlineLevel="0" collapsed="false">
      <c r="A32" s="12" t="str">
        <f aca="false">IF(B32="","",ROW()-5)</f>
        <v/>
      </c>
      <c r="B32" s="17"/>
      <c r="C32" s="18"/>
      <c r="D32" s="19"/>
      <c r="E32" s="20"/>
      <c r="F32" s="20"/>
      <c r="G32" s="17"/>
    </row>
    <row r="33" customFormat="false" ht="15" hidden="false" customHeight="true" outlineLevel="0" collapsed="false">
      <c r="A33" s="12" t="str">
        <f aca="false">IF(B33="","",ROW()-5)</f>
        <v/>
      </c>
      <c r="B33" s="17"/>
      <c r="C33" s="18"/>
      <c r="D33" s="19"/>
      <c r="E33" s="20"/>
      <c r="F33" s="20"/>
      <c r="G33" s="17"/>
    </row>
    <row r="34" customFormat="false" ht="15" hidden="false" customHeight="true" outlineLevel="0" collapsed="false">
      <c r="A34" s="12" t="str">
        <f aca="false">IF(B34="","",ROW()-5)</f>
        <v/>
      </c>
      <c r="B34" s="17"/>
      <c r="C34" s="18"/>
      <c r="D34" s="19"/>
      <c r="E34" s="20"/>
      <c r="F34" s="20"/>
      <c r="G34" s="17"/>
    </row>
    <row r="35" customFormat="false" ht="15" hidden="false" customHeight="true" outlineLevel="0" collapsed="false">
      <c r="A35" s="12" t="str">
        <f aca="false">IF(B35="","",ROW()-5)</f>
        <v/>
      </c>
      <c r="B35" s="17"/>
      <c r="C35" s="18"/>
      <c r="D35" s="19"/>
      <c r="E35" s="20"/>
      <c r="F35" s="20"/>
      <c r="G35" s="17"/>
    </row>
    <row r="36" customFormat="false" ht="15" hidden="false" customHeight="true" outlineLevel="0" collapsed="false">
      <c r="A36" s="12" t="str">
        <f aca="false">IF(B36="","",ROW()-5)</f>
        <v/>
      </c>
      <c r="B36" s="17"/>
      <c r="C36" s="18"/>
      <c r="D36" s="19"/>
      <c r="E36" s="20"/>
      <c r="F36" s="20"/>
      <c r="G36" s="17"/>
    </row>
    <row r="37" customFormat="false" ht="15" hidden="false" customHeight="true" outlineLevel="0" collapsed="false">
      <c r="A37" s="12" t="str">
        <f aca="false">IF(B37="","",ROW()-5)</f>
        <v/>
      </c>
      <c r="B37" s="17"/>
      <c r="C37" s="18"/>
      <c r="D37" s="19"/>
      <c r="E37" s="20"/>
      <c r="F37" s="20"/>
      <c r="G37" s="17"/>
    </row>
    <row r="38" customFormat="false" ht="15" hidden="false" customHeight="true" outlineLevel="0" collapsed="false">
      <c r="A38" s="12" t="str">
        <f aca="false">IF(B38="","",ROW()-5)</f>
        <v/>
      </c>
      <c r="B38" s="17"/>
      <c r="C38" s="18"/>
      <c r="D38" s="19"/>
      <c r="E38" s="20"/>
      <c r="F38" s="20"/>
      <c r="G38" s="17"/>
    </row>
    <row r="39" customFormat="false" ht="15" hidden="false" customHeight="true" outlineLevel="0" collapsed="false">
      <c r="A39" s="12" t="str">
        <f aca="false">IF(B39="","",ROW()-5)</f>
        <v/>
      </c>
      <c r="B39" s="17"/>
      <c r="C39" s="18"/>
      <c r="D39" s="19"/>
      <c r="E39" s="20"/>
      <c r="F39" s="20"/>
      <c r="G39" s="17"/>
    </row>
    <row r="40" customFormat="false" ht="15" hidden="false" customHeight="true" outlineLevel="0" collapsed="false">
      <c r="A40" s="12" t="str">
        <f aca="false">IF(B40="","",ROW()-5)</f>
        <v/>
      </c>
      <c r="B40" s="17"/>
      <c r="C40" s="18"/>
      <c r="D40" s="19"/>
      <c r="E40" s="20"/>
      <c r="F40" s="20"/>
      <c r="G40" s="17"/>
    </row>
    <row r="41" customFormat="false" ht="15" hidden="false" customHeight="true" outlineLevel="0" collapsed="false">
      <c r="A41" s="12" t="str">
        <f aca="false">IF(B41="","",ROW()-5)</f>
        <v/>
      </c>
      <c r="B41" s="17"/>
      <c r="C41" s="18"/>
      <c r="D41" s="19"/>
      <c r="E41" s="20"/>
      <c r="F41" s="20"/>
      <c r="G41" s="17"/>
    </row>
    <row r="42" customFormat="false" ht="15" hidden="false" customHeight="true" outlineLevel="0" collapsed="false">
      <c r="A42" s="12" t="str">
        <f aca="false">IF(B42="","",ROW()-5)</f>
        <v/>
      </c>
      <c r="B42" s="17"/>
      <c r="C42" s="18"/>
      <c r="D42" s="19"/>
      <c r="E42" s="20"/>
      <c r="F42" s="20"/>
      <c r="G42" s="17"/>
    </row>
    <row r="43" customFormat="false" ht="15" hidden="false" customHeight="true" outlineLevel="0" collapsed="false">
      <c r="A43" s="12" t="str">
        <f aca="false">IF(B43="","",ROW()-5)</f>
        <v/>
      </c>
      <c r="B43" s="17"/>
      <c r="C43" s="18"/>
      <c r="D43" s="19"/>
      <c r="E43" s="20"/>
      <c r="F43" s="20"/>
      <c r="G43" s="17"/>
    </row>
    <row r="44" customFormat="false" ht="15" hidden="false" customHeight="true" outlineLevel="0" collapsed="false">
      <c r="A44" s="12" t="str">
        <f aca="false">IF(B44="","",ROW()-5)</f>
        <v/>
      </c>
      <c r="B44" s="17"/>
      <c r="C44" s="18"/>
      <c r="D44" s="19"/>
      <c r="E44" s="20"/>
      <c r="F44" s="20"/>
      <c r="G44" s="17"/>
    </row>
    <row r="45" customFormat="false" ht="15" hidden="false" customHeight="true" outlineLevel="0" collapsed="false">
      <c r="A45" s="12" t="str">
        <f aca="false">IF(B45="","",ROW()-5)</f>
        <v/>
      </c>
      <c r="B45" s="17"/>
      <c r="C45" s="18"/>
      <c r="D45" s="19"/>
      <c r="E45" s="20"/>
      <c r="F45" s="20"/>
      <c r="G45" s="17"/>
    </row>
    <row r="47" customFormat="false" ht="15" hidden="false" customHeight="true" outlineLevel="0" collapsed="false">
      <c r="B47" s="21" t="s">
        <v>32</v>
      </c>
      <c r="C47" s="22"/>
      <c r="D47" s="23" t="n">
        <f aca="false">SUM(D6:D45)</f>
        <v>68000</v>
      </c>
      <c r="E47" s="22"/>
      <c r="F47" s="22"/>
      <c r="G47" s="22"/>
    </row>
    <row r="49" customFormat="false" ht="15" hidden="false" customHeight="true" outlineLevel="0" collapsed="false">
      <c r="B49" s="24" t="s">
        <v>33</v>
      </c>
      <c r="D49" s="25" t="s">
        <v>34</v>
      </c>
      <c r="E49" s="26" t="s">
        <v>35</v>
      </c>
    </row>
    <row r="50" customFormat="false" ht="15" hidden="false" customHeight="true" outlineLevel="0" collapsed="false">
      <c r="B50" s="27" t="s">
        <v>29</v>
      </c>
      <c r="D50" s="28" t="n">
        <f aca="false">SUMIF($C$6:$C$45,B50,$D$6:$D$45)</f>
        <v>68000</v>
      </c>
      <c r="E50" s="29" t="n">
        <f aca="false">IF($D$47=0,0,D50/$D$47)</f>
        <v>1</v>
      </c>
    </row>
    <row r="51" customFormat="false" ht="15" hidden="false" customHeight="true" outlineLevel="0" collapsed="false">
      <c r="B51" s="27" t="s">
        <v>36</v>
      </c>
      <c r="D51" s="28" t="n">
        <f aca="false">SUMIF($C$6:$C$45,B51,$D$6:$D$45)</f>
        <v>0</v>
      </c>
      <c r="E51" s="29" t="n">
        <f aca="false">IF($D$47=0,0,D51/$D$47)</f>
        <v>0</v>
      </c>
    </row>
    <row r="52" customFormat="false" ht="15" hidden="false" customHeight="true" outlineLevel="0" collapsed="false">
      <c r="B52" s="27" t="s">
        <v>37</v>
      </c>
      <c r="D52" s="28" t="n">
        <f aca="false">SUMIF($C$6:$C$45,B52,$D$6:$D$45)</f>
        <v>0</v>
      </c>
      <c r="E52" s="29" t="n">
        <f aca="false">IF($D$47=0,0,D52/$D$47)</f>
        <v>0</v>
      </c>
    </row>
    <row r="53" customFormat="false" ht="15" hidden="false" customHeight="true" outlineLevel="0" collapsed="false">
      <c r="B53" s="27" t="s">
        <v>38</v>
      </c>
      <c r="D53" s="28" t="n">
        <f aca="false">SUMIF($C$6:$C$45,B53,$D$6:$D$45)</f>
        <v>0</v>
      </c>
      <c r="E53" s="29" t="n">
        <f aca="false">IF($D$47=0,0,D53/$D$47)</f>
        <v>0</v>
      </c>
    </row>
    <row r="54" customFormat="false" ht="15" hidden="false" customHeight="true" outlineLevel="0" collapsed="false">
      <c r="B54" s="27" t="s">
        <v>39</v>
      </c>
      <c r="D54" s="28" t="n">
        <f aca="false">SUMIF($C$6:$C$45,B54,$D$6:$D$45)</f>
        <v>0</v>
      </c>
      <c r="E54" s="29" t="n">
        <f aca="false">IF($D$47=0,0,D54/$D$47)</f>
        <v>0</v>
      </c>
    </row>
    <row r="55" customFormat="false" ht="15" hidden="false" customHeight="true" outlineLevel="0" collapsed="false">
      <c r="B55" s="27" t="s">
        <v>40</v>
      </c>
      <c r="D55" s="28" t="n">
        <f aca="false">SUMIF($C$6:$C$45,B55,$D$6:$D$45)</f>
        <v>0</v>
      </c>
      <c r="E55" s="29" t="n">
        <f aca="false">IF($D$47=0,0,D55/$D$47)</f>
        <v>0</v>
      </c>
    </row>
    <row r="56" customFormat="false" ht="15" hidden="false" customHeight="true" outlineLevel="0" collapsed="false">
      <c r="B56" s="27" t="s">
        <v>41</v>
      </c>
      <c r="D56" s="28" t="n">
        <f aca="false">SUMIF($C$6:$C$45,B56,$D$6:$D$45)</f>
        <v>0</v>
      </c>
      <c r="E56" s="29" t="n">
        <f aca="false">IF($D$47=0,0,D56/$D$47)</f>
        <v>0</v>
      </c>
    </row>
    <row r="57" customFormat="false" ht="15" hidden="false" customHeight="true" outlineLevel="0" collapsed="false">
      <c r="B57" s="27" t="s">
        <v>42</v>
      </c>
      <c r="D57" s="28" t="n">
        <f aca="false">SUMIF($C$6:$C$45,B57,$D$6:$D$45)</f>
        <v>0</v>
      </c>
      <c r="E57" s="29" t="n">
        <f aca="false">IF($D$47=0,0,D57/$D$47)</f>
        <v>0</v>
      </c>
    </row>
    <row r="59" customFormat="false" ht="15" hidden="false" customHeight="true" outlineLevel="0" collapsed="false">
      <c r="B59" s="25" t="s">
        <v>43</v>
      </c>
      <c r="D59" s="27" t="n">
        <f aca="false">SUMPRODUCT((D6:D45&gt;=1000)*(E6:E45&lt;2)*(B6:B45&lt;&gt;""))</f>
        <v>0</v>
      </c>
    </row>
    <row r="60" customFormat="false" ht="15" hidden="false" customHeight="true" outlineLevel="0" collapsed="false">
      <c r="B60" s="30" t="s">
        <v>44</v>
      </c>
    </row>
  </sheetData>
  <dataValidations count="2">
    <dataValidation allowBlank="true" errorStyle="stop" operator="between" showDropDown="false" showErrorMessage="false" showInputMessage="false" sqref="C6:C45" type="list">
      <formula1>"Equipment,Training,Supplies,Travel,Outcome measurement,Project administration,Contingency,Other"</formula1>
      <formula2>0</formula2>
    </dataValidation>
    <dataValidation allowBlank="true" errorStyle="stop" operator="between" showDropDown="false" showErrorMessage="false" showInputMessage="false" sqref="F6:F4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52"/>
    <col collapsed="false" customWidth="true" hidden="false" outlineLevel="0" max="3" min="3" style="1" width="18"/>
    <col collapsed="false" customWidth="true" hidden="false" outlineLevel="0" max="4" min="4" style="1" width="16"/>
    <col collapsed="false" customWidth="true" hidden="false" outlineLevel="0" max="5" min="5" style="1" width="58"/>
  </cols>
  <sheetData>
    <row r="2" customFormat="false" ht="18" hidden="false" customHeight="true" outlineLevel="0" collapsed="false">
      <c r="B2" s="8" t="s">
        <v>45</v>
      </c>
    </row>
    <row r="3" customFormat="false" ht="15" hidden="false" customHeight="true" outlineLevel="0" collapsed="false">
      <c r="B3" s="9" t="s">
        <v>46</v>
      </c>
    </row>
    <row r="5" customFormat="false" ht="15" hidden="false" customHeight="true" outlineLevel="0" collapsed="false">
      <c r="B5" s="31" t="s">
        <v>47</v>
      </c>
      <c r="C5" s="32" t="n">
        <v>0</v>
      </c>
      <c r="E5" s="33" t="s">
        <v>48</v>
      </c>
    </row>
    <row r="6" customFormat="false" ht="15" hidden="false" customHeight="true" outlineLevel="0" collapsed="false">
      <c r="B6" s="31" t="s">
        <v>49</v>
      </c>
      <c r="C6" s="32" t="n">
        <v>0</v>
      </c>
      <c r="E6" s="33" t="s">
        <v>50</v>
      </c>
    </row>
    <row r="7" customFormat="false" ht="15" hidden="false" customHeight="true" outlineLevel="0" collapsed="false">
      <c r="B7" s="31" t="s">
        <v>51</v>
      </c>
      <c r="C7" s="32" t="n">
        <v>0</v>
      </c>
      <c r="E7" s="33" t="s">
        <v>50</v>
      </c>
    </row>
    <row r="8" customFormat="false" ht="15" hidden="false" customHeight="true" outlineLevel="0" collapsed="false">
      <c r="B8" s="31" t="s">
        <v>52</v>
      </c>
      <c r="C8" s="32" t="n">
        <v>0</v>
      </c>
      <c r="E8" s="33" t="s">
        <v>53</v>
      </c>
    </row>
    <row r="9" customFormat="false" ht="15" hidden="false" customHeight="true" outlineLevel="0" collapsed="false">
      <c r="B9" s="31" t="s">
        <v>54</v>
      </c>
      <c r="C9" s="34" t="n">
        <v>0</v>
      </c>
      <c r="E9" s="33" t="s">
        <v>55</v>
      </c>
    </row>
    <row r="11" customFormat="false" ht="15" hidden="false" customHeight="true" outlineLevel="0" collapsed="false">
      <c r="B11" s="31" t="s">
        <v>56</v>
      </c>
      <c r="C11" s="35" t="n">
        <f aca="false">Budget!D47</f>
        <v>68000</v>
      </c>
    </row>
    <row r="12" customFormat="false" ht="15" hidden="false" customHeight="true" outlineLevel="0" collapsed="false">
      <c r="B12" s="31" t="s">
        <v>57</v>
      </c>
      <c r="C12" s="36" t="n">
        <f aca="false">MIN(C5*0.8,400000)</f>
        <v>0</v>
      </c>
    </row>
    <row r="13" customFormat="false" ht="15" hidden="false" customHeight="true" outlineLevel="0" collapsed="false">
      <c r="B13" s="31" t="s">
        <v>58</v>
      </c>
      <c r="C13" s="36" t="n">
        <f aca="false">C6+C7</f>
        <v>0</v>
      </c>
    </row>
    <row r="14" customFormat="false" ht="15" hidden="false" customHeight="true" outlineLevel="0" collapsed="false">
      <c r="B14" s="31" t="s">
        <v>59</v>
      </c>
      <c r="C14" s="36" t="n">
        <f aca="false">(C6+C7)*0.05</f>
        <v>0</v>
      </c>
    </row>
    <row r="15" customFormat="false" ht="15" hidden="false" customHeight="true" outlineLevel="0" collapsed="false">
      <c r="B15" s="37" t="s">
        <v>60</v>
      </c>
      <c r="C15" s="38" t="n">
        <f aca="false">C5+C6+C7+C12</f>
        <v>0</v>
      </c>
    </row>
    <row r="16" customFormat="false" ht="15" hidden="false" customHeight="true" outlineLevel="0" collapsed="false">
      <c r="B16" s="31" t="s">
        <v>61</v>
      </c>
      <c r="C16" s="36" t="n">
        <f aca="false">C15-C11</f>
        <v>-68000</v>
      </c>
    </row>
    <row r="19" customFormat="false" ht="18" hidden="false" customHeight="true" outlineLevel="0" collapsed="false">
      <c r="B19" s="8" t="s">
        <v>62</v>
      </c>
    </row>
    <row r="20" customFormat="false" ht="15" hidden="false" customHeight="true" outlineLevel="0" collapsed="false">
      <c r="B20" s="9" t="s">
        <v>63</v>
      </c>
    </row>
    <row r="22" customFormat="false" ht="15" hidden="false" customHeight="true" outlineLevel="0" collapsed="false">
      <c r="B22" s="39" t="s">
        <v>64</v>
      </c>
      <c r="C22" s="39" t="s">
        <v>65</v>
      </c>
      <c r="D22" s="39" t="s">
        <v>66</v>
      </c>
      <c r="E22" s="39" t="s">
        <v>67</v>
      </c>
    </row>
    <row r="23" customFormat="false" ht="25.5" hidden="false" customHeight="true" outlineLevel="0" collapsed="false">
      <c r="B23" s="40" t="s">
        <v>68</v>
      </c>
      <c r="C23" s="41" t="str">
        <f aca="false">IF(C11&gt;=30000,"PASS","FAIL")</f>
        <v>PASS</v>
      </c>
      <c r="D23" s="42" t="n">
        <f aca="false">C11</f>
        <v>68000</v>
      </c>
      <c r="E23" s="43" t="s">
        <v>69</v>
      </c>
    </row>
    <row r="24" customFormat="false" ht="25.5" hidden="false" customHeight="true" outlineLevel="0" collapsed="false">
      <c r="B24" s="40" t="s">
        <v>70</v>
      </c>
      <c r="C24" s="41" t="str">
        <f aca="false">IF(C5*0.8&lt;=400000,"PASS","CAPPED")</f>
        <v>PASS</v>
      </c>
      <c r="D24" s="42" t="n">
        <f aca="false">C5*0.8</f>
        <v>0</v>
      </c>
      <c r="E24" s="43" t="s">
        <v>71</v>
      </c>
    </row>
    <row r="25" customFormat="false" ht="25.5" hidden="false" customHeight="true" outlineLevel="0" collapsed="false">
      <c r="B25" s="40" t="s">
        <v>72</v>
      </c>
      <c r="C25" s="41" t="str">
        <f aca="false">IF(C15&gt;=C11,"PASS","FAIL")</f>
        <v>FAIL</v>
      </c>
      <c r="D25" s="42" t="n">
        <f aca="false">C15-C11</f>
        <v>-68000</v>
      </c>
      <c r="E25" s="43" t="s">
        <v>73</v>
      </c>
    </row>
    <row r="26" customFormat="false" ht="25.5" hidden="false" customHeight="true" outlineLevel="0" collapsed="false">
      <c r="B26" s="40" t="s">
        <v>74</v>
      </c>
      <c r="C26" s="41" t="str">
        <f aca="false">IF(IF(C11=0,0,Budget!D56/C11)&lt;=0.1,"PASS","FAIL")</f>
        <v>PASS</v>
      </c>
      <c r="D26" s="44" t="n">
        <f aca="false">IF(C11=0,0,Budget!D56/C11)</f>
        <v>0</v>
      </c>
      <c r="E26" s="43" t="s">
        <v>69</v>
      </c>
    </row>
    <row r="27" customFormat="false" ht="25.5" hidden="false" customHeight="true" outlineLevel="0" collapsed="false">
      <c r="B27" s="40" t="s">
        <v>75</v>
      </c>
      <c r="C27" s="41" t="str">
        <f aca="false">IF(IF(C11=0,0,Budget!D55/C11)&lt;=0.1,"PASS","FAIL")</f>
        <v>PASS</v>
      </c>
      <c r="D27" s="44" t="n">
        <f aca="false">IF(C11=0,0,Budget!D55/C11)</f>
        <v>0</v>
      </c>
      <c r="E27" s="43" t="s">
        <v>69</v>
      </c>
    </row>
    <row r="28" customFormat="false" ht="25.5" hidden="false" customHeight="true" outlineLevel="0" collapsed="false">
      <c r="B28" s="40" t="s">
        <v>76</v>
      </c>
      <c r="C28" s="41" t="str">
        <f aca="false">IF(IF(C11=0,0,Budget!D54/C11)&lt;=0.1,"PASS","FAIL")</f>
        <v>PASS</v>
      </c>
      <c r="D28" s="44" t="n">
        <f aca="false">IF(C11=0,0,Budget!D54/C11)</f>
        <v>0</v>
      </c>
      <c r="E28" s="43" t="s">
        <v>77</v>
      </c>
    </row>
    <row r="29" customFormat="false" ht="25.5" hidden="false" customHeight="true" outlineLevel="0" collapsed="false">
      <c r="B29" s="40" t="s">
        <v>78</v>
      </c>
      <c r="C29" s="41" t="str">
        <f aca="false">IF(C15=0,"—",IF((C8+C5+C12)/C15&gt;=0.15,"PASS","FAIL"))</f>
        <v>—</v>
      </c>
      <c r="D29" s="44" t="n">
        <f aca="false">IF(C15=0,0,(C8+C5+C12)/C15)</f>
        <v>0</v>
      </c>
      <c r="E29" s="43" t="s">
        <v>79</v>
      </c>
    </row>
    <row r="30" customFormat="false" ht="25.5" hidden="false" customHeight="true" outlineLevel="0" collapsed="false">
      <c r="B30" s="40" t="s">
        <v>80</v>
      </c>
      <c r="C30" s="41" t="str">
        <f aca="false">IF(C9&lt;=1,"PASS","FAIL")</f>
        <v>PASS</v>
      </c>
      <c r="D30" s="45" t="n">
        <f aca="false">C9</f>
        <v>0</v>
      </c>
      <c r="E30" s="43" t="s">
        <v>81</v>
      </c>
    </row>
    <row r="31" customFormat="false" ht="25.5" hidden="false" customHeight="true" outlineLevel="0" collapsed="false">
      <c r="B31" s="40" t="s">
        <v>82</v>
      </c>
      <c r="C31" s="41" t="str">
        <f aca="false">IF(Budget!D59=0,"PASS","FAIL")</f>
        <v>PASS</v>
      </c>
      <c r="D31" s="45" t="n">
        <f aca="false">Budget!D59</f>
        <v>0</v>
      </c>
      <c r="E31" s="43" t="s">
        <v>83</v>
      </c>
    </row>
    <row r="32" customFormat="false" ht="25.5" hidden="false" customHeight="true" outlineLevel="0" collapsed="false">
      <c r="B32" s="40" t="s">
        <v>84</v>
      </c>
      <c r="C32" s="41" t="str">
        <f aca="false">IF(C12&gt;200000,"LEVEL 3",IF(C12&gt;50000,"LEVEL 2","LEVEL 1"))</f>
        <v>LEVEL 1</v>
      </c>
      <c r="D32" s="42" t="n">
        <f aca="false">C12</f>
        <v>0</v>
      </c>
      <c r="E32" s="43" t="s">
        <v>85</v>
      </c>
    </row>
    <row r="34" customFormat="false" ht="15" hidden="false" customHeight="true" outlineLevel="0" collapsed="false">
      <c r="B34" s="46" t="s">
        <v>86</v>
      </c>
      <c r="C34" s="46"/>
      <c r="D34" s="46"/>
      <c r="E34" s="46"/>
    </row>
    <row r="35" customFormat="false" ht="15" hidden="false" customHeight="true" outlineLevel="0" collapsed="false">
      <c r="B35" s="46"/>
      <c r="C35" s="46"/>
      <c r="D35" s="46"/>
      <c r="E35" s="46"/>
    </row>
  </sheetData>
  <mergeCells count="1">
    <mergeCell ref="B34:E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2026-07-27T18:53:17Z</dcterms:created>
  <dc:creator>openpyxl</dc:creator>
  <dc:description/>
  <dc:language>en-US</dc:language>
  <cp:lastModifiedBy/>
  <dcterms:modified xsi:type="dcterms:W3CDTF">2026-07-28T00:06:34Z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